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115" windowHeight="97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1" i="1"/>
  <c r="C37"/>
  <c r="C36"/>
  <c r="C39" s="1"/>
  <c r="D35"/>
  <c r="C35"/>
  <c r="C34"/>
  <c r="B33"/>
  <c r="C31"/>
  <c r="B31"/>
  <c r="D31" s="1"/>
  <c r="C30"/>
  <c r="B30"/>
  <c r="D30" s="1"/>
  <c r="C29"/>
  <c r="C32" s="1"/>
  <c r="B29"/>
  <c r="B32" s="1"/>
  <c r="D28"/>
  <c r="C28"/>
  <c r="B28"/>
  <c r="C27"/>
  <c r="C26"/>
  <c r="B26"/>
  <c r="B27" s="1"/>
  <c r="D27" s="1"/>
  <c r="C25"/>
  <c r="C24"/>
  <c r="D23"/>
  <c r="B22"/>
  <c r="B21"/>
  <c r="C20"/>
  <c r="B20"/>
  <c r="D20" s="1"/>
  <c r="C19"/>
  <c r="C18"/>
  <c r="C17"/>
  <c r="C15"/>
  <c r="C14"/>
  <c r="C16" s="1"/>
  <c r="C13"/>
  <c r="B13"/>
  <c r="B16" s="1"/>
  <c r="D16" s="1"/>
  <c r="C11"/>
  <c r="D39" l="1"/>
  <c r="C42"/>
  <c r="D32"/>
  <c r="B42"/>
  <c r="D42"/>
  <c r="D29"/>
</calcChain>
</file>

<file path=xl/sharedStrings.xml><?xml version="1.0" encoding="utf-8"?>
<sst xmlns="http://schemas.openxmlformats.org/spreadsheetml/2006/main" count="38" uniqueCount="32">
  <si>
    <t>JUDO CLUB AMBOISE</t>
  </si>
  <si>
    <t>BILAN DE FONCTIONNEMENT</t>
  </si>
  <si>
    <t>2018/2019 au 31/08/2019</t>
  </si>
  <si>
    <t>Nature</t>
  </si>
  <si>
    <t>Recettes</t>
  </si>
  <si>
    <t>Dépenses</t>
  </si>
  <si>
    <t>SOLDE</t>
  </si>
  <si>
    <t>Licences fédération judo (reversement à la Fédé)</t>
  </si>
  <si>
    <t>Licences équin</t>
  </si>
  <si>
    <t>Cotisations et licences</t>
  </si>
  <si>
    <t>CDOS</t>
  </si>
  <si>
    <t>Cotisations départementale et Lignes</t>
  </si>
  <si>
    <t>TOTAL</t>
  </si>
  <si>
    <t xml:space="preserve">Indemnités </t>
  </si>
  <si>
    <t>Prestataire CULTURAID taiso et cours de judo</t>
  </si>
  <si>
    <t>charges Sociales</t>
  </si>
  <si>
    <t>SUBVENTIONS</t>
  </si>
  <si>
    <t>SUBVENTION SANTE TAISO</t>
  </si>
  <si>
    <t>Achats ceintures, médailles ,,,</t>
  </si>
  <si>
    <t>INSCRIPTION STAGE JUDO</t>
  </si>
  <si>
    <t>PASSEPORTS</t>
  </si>
  <si>
    <t>SOIREE TAISO</t>
  </si>
  <si>
    <t>STAGE ENFANT VACANCES TOUSSAINT</t>
  </si>
  <si>
    <t>INTERCLUB</t>
  </si>
  <si>
    <t>STAGE ENFANT AVRIL</t>
  </si>
  <si>
    <t>MANIFESTATION  BROCANTE 2018</t>
  </si>
  <si>
    <t>Manifestations diverses/Noël /entrainements</t>
  </si>
  <si>
    <t>Divers (papéterie - timbres etc…)</t>
  </si>
  <si>
    <t>SACEM 2018 et 2019</t>
  </si>
  <si>
    <t>FRAIS BANQUE</t>
  </si>
  <si>
    <t>PROVISIONS</t>
  </si>
  <si>
    <t>TOTAUX</t>
  </si>
</sst>
</file>

<file path=xl/styles.xml><?xml version="1.0" encoding="utf-8"?>
<styleSheet xmlns="http://schemas.openxmlformats.org/spreadsheetml/2006/main">
  <numFmts count="3">
    <numFmt numFmtId="164" formatCode="#,##0.00&quot; €&quot;"/>
    <numFmt numFmtId="165" formatCode="_-* #,##0.00\ [$€-1]_-;\-* #,##0.00\ [$€-1]_-;_-* \-??\ [$€-1]_-"/>
    <numFmt numFmtId="166" formatCode="#,##0.00\ [$€-1];[Red]#,##0.00\ [$€-1]"/>
  </numFmts>
  <fonts count="7"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10"/>
      <name val="Lucida Sans"/>
      <family val="2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5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4" xfId="0" applyFon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Font="1" applyBorder="1"/>
    <xf numFmtId="164" fontId="0" fillId="0" borderId="8" xfId="0" applyNumberFormat="1" applyBorder="1"/>
    <xf numFmtId="0" fontId="0" fillId="0" borderId="9" xfId="0" applyFont="1" applyBorder="1"/>
    <xf numFmtId="164" fontId="0" fillId="0" borderId="10" xfId="0" applyNumberFormat="1" applyBorder="1"/>
    <xf numFmtId="165" fontId="4" fillId="0" borderId="10" xfId="1" applyFont="1" applyFill="1" applyBorder="1" applyAlignment="1" applyProtection="1">
      <alignment horizontal="right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14" xfId="0" applyNumberFormat="1" applyBorder="1"/>
    <xf numFmtId="164" fontId="0" fillId="0" borderId="15" xfId="0" applyNumberFormat="1" applyBorder="1"/>
    <xf numFmtId="0" fontId="2" fillId="0" borderId="0" xfId="0" applyFont="1" applyAlignment="1">
      <alignment horizontal="center"/>
    </xf>
    <xf numFmtId="166" fontId="0" fillId="0" borderId="10" xfId="0" applyNumberFormat="1" applyBorder="1"/>
    <xf numFmtId="164" fontId="5" fillId="0" borderId="10" xfId="1" applyNumberFormat="1" applyFont="1" applyFill="1" applyBorder="1" applyAlignment="1" applyProtection="1">
      <alignment horizontal="right"/>
    </xf>
    <xf numFmtId="0" fontId="0" fillId="0" borderId="16" xfId="0" applyFont="1" applyBorder="1"/>
    <xf numFmtId="166" fontId="0" fillId="0" borderId="17" xfId="0" applyNumberFormat="1" applyBorder="1"/>
    <xf numFmtId="164" fontId="5" fillId="0" borderId="17" xfId="1" applyNumberFormat="1" applyFont="1" applyFill="1" applyBorder="1" applyAlignment="1" applyProtection="1">
      <alignment horizontal="right"/>
    </xf>
    <xf numFmtId="164" fontId="0" fillId="0" borderId="18" xfId="0" applyNumberFormat="1" applyBorder="1"/>
    <xf numFmtId="0" fontId="6" fillId="0" borderId="4" xfId="0" applyFont="1" applyBorder="1"/>
    <xf numFmtId="165" fontId="6" fillId="0" borderId="9" xfId="0" applyNumberFormat="1" applyFont="1" applyBorder="1"/>
    <xf numFmtId="0" fontId="6" fillId="0" borderId="9" xfId="0" applyFont="1" applyBorder="1"/>
    <xf numFmtId="164" fontId="6" fillId="0" borderId="19" xfId="0" applyNumberFormat="1" applyFont="1" applyBorder="1" applyAlignment="1">
      <alignment horizontal="right"/>
    </xf>
    <xf numFmtId="164" fontId="0" fillId="0" borderId="19" xfId="0" applyNumberFormat="1" applyBorder="1"/>
    <xf numFmtId="0" fontId="2" fillId="0" borderId="20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5" xfId="0" applyBorder="1"/>
    <xf numFmtId="164" fontId="0" fillId="0" borderId="17" xfId="0" applyNumberFormat="1" applyBorder="1"/>
    <xf numFmtId="0" fontId="0" fillId="0" borderId="10" xfId="0" applyBorder="1"/>
    <xf numFmtId="0" fontId="6" fillId="0" borderId="16" xfId="0" applyFont="1" applyBorder="1"/>
    <xf numFmtId="0" fontId="2" fillId="0" borderId="11" xfId="0" applyFont="1" applyBorder="1"/>
    <xf numFmtId="164" fontId="2" fillId="0" borderId="12" xfId="0" applyNumberFormat="1" applyFont="1" applyBorder="1"/>
    <xf numFmtId="0" fontId="2" fillId="0" borderId="12" xfId="0" applyNumberFormat="1" applyFont="1" applyBorder="1"/>
    <xf numFmtId="0" fontId="2" fillId="0" borderId="0" xfId="0" applyFont="1"/>
    <xf numFmtId="0" fontId="0" fillId="0" borderId="22" xfId="0" applyBorder="1"/>
    <xf numFmtId="0" fontId="0" fillId="0" borderId="23" xfId="0" applyBorder="1"/>
    <xf numFmtId="164" fontId="0" fillId="0" borderId="24" xfId="0" applyNumberFormat="1" applyBorder="1"/>
    <xf numFmtId="0" fontId="6" fillId="0" borderId="22" xfId="0" applyFont="1" applyBorder="1"/>
    <xf numFmtId="164" fontId="0" fillId="0" borderId="23" xfId="0" applyNumberFormat="1" applyBorder="1"/>
    <xf numFmtId="164" fontId="0" fillId="0" borderId="25" xfId="0" applyNumberFormat="1" applyBorder="1"/>
    <xf numFmtId="0" fontId="2" fillId="0" borderId="1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&#233;lanie/Documents/1)%20Fichier%20Perso/Judo/Dossier%202018%202019/Finances/BILAN%20ANNUEL%20SAISON%202018%202019%20JCA%20V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E CA_2"/>
      <sheetName val="LICENCES"/>
      <sheetName val="2018 2019"/>
      <sheetName val="COTISATIONS"/>
      <sheetName val="STAGES"/>
      <sheetName val="VENTES DIVERSES"/>
      <sheetName val="JUDO"/>
      <sheetName val="MANIFESTATIONS"/>
      <sheetName val="SALAIRE + FRAIS DE DEPLACEMENTS"/>
      <sheetName val="CHARGES SOCIALES"/>
      <sheetName val="ACHATS FOURNITURES"/>
      <sheetName val="SUBVENTIONS"/>
      <sheetName val="Feuil1"/>
    </sheetNames>
    <sheetDataSet>
      <sheetData sheetId="0"/>
      <sheetData sheetId="1">
        <row r="57">
          <cell r="C57">
            <v>10050.499999999996</v>
          </cell>
        </row>
        <row r="59">
          <cell r="C59">
            <v>1936</v>
          </cell>
        </row>
        <row r="60">
          <cell r="C60">
            <v>200</v>
          </cell>
        </row>
      </sheetData>
      <sheetData sheetId="2"/>
      <sheetData sheetId="3">
        <row r="44">
          <cell r="C44">
            <v>108.4</v>
          </cell>
        </row>
        <row r="52">
          <cell r="D52">
            <v>29170.44</v>
          </cell>
        </row>
      </sheetData>
      <sheetData sheetId="4">
        <row r="15">
          <cell r="C15">
            <v>422.99</v>
          </cell>
          <cell r="D15">
            <v>150</v>
          </cell>
        </row>
        <row r="19">
          <cell r="D19">
            <v>105</v>
          </cell>
        </row>
        <row r="31">
          <cell r="C31">
            <v>396.84000000000003</v>
          </cell>
        </row>
        <row r="47">
          <cell r="C47">
            <v>1218.58</v>
          </cell>
          <cell r="D47">
            <v>887</v>
          </cell>
        </row>
        <row r="53">
          <cell r="C53">
            <v>465.82000000000005</v>
          </cell>
          <cell r="D53">
            <v>125</v>
          </cell>
        </row>
      </sheetData>
      <sheetData sheetId="5"/>
      <sheetData sheetId="6">
        <row r="10">
          <cell r="C10">
            <v>200</v>
          </cell>
        </row>
        <row r="11">
          <cell r="D11">
            <v>88</v>
          </cell>
        </row>
        <row r="35">
          <cell r="C35">
            <v>216</v>
          </cell>
        </row>
        <row r="42">
          <cell r="C42">
            <v>1046.5</v>
          </cell>
        </row>
      </sheetData>
      <sheetData sheetId="7">
        <row r="35">
          <cell r="C35">
            <v>1895.0800000000004</v>
          </cell>
        </row>
        <row r="38">
          <cell r="D38">
            <v>2250</v>
          </cell>
        </row>
      </sheetData>
      <sheetData sheetId="8">
        <row r="38">
          <cell r="C38">
            <v>11184.56</v>
          </cell>
        </row>
        <row r="43">
          <cell r="C43">
            <v>10592.78</v>
          </cell>
        </row>
      </sheetData>
      <sheetData sheetId="9">
        <row r="41">
          <cell r="C41">
            <v>3252.0300000000007</v>
          </cell>
        </row>
      </sheetData>
      <sheetData sheetId="10">
        <row r="12">
          <cell r="C12">
            <v>858.53000000000009</v>
          </cell>
        </row>
        <row r="53">
          <cell r="C53">
            <v>345.17</v>
          </cell>
        </row>
      </sheetData>
      <sheetData sheetId="11">
        <row r="11">
          <cell r="D11">
            <v>3100</v>
          </cell>
        </row>
        <row r="12">
          <cell r="D12">
            <v>400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2"/>
  <sheetViews>
    <sheetView tabSelected="1" topLeftCell="A13" workbookViewId="0">
      <selection activeCell="G8" sqref="G8"/>
    </sheetView>
  </sheetViews>
  <sheetFormatPr baseColWidth="10" defaultRowHeight="15"/>
  <cols>
    <col min="1" max="1" width="45.140625" bestFit="1" customWidth="1"/>
    <col min="2" max="2" width="12.85546875" customWidth="1"/>
    <col min="3" max="3" width="13.7109375" customWidth="1"/>
    <col min="4" max="4" width="16.28515625" customWidth="1"/>
  </cols>
  <sheetData>
    <row r="3" spans="1:5" ht="18">
      <c r="A3" s="1" t="s">
        <v>0</v>
      </c>
    </row>
    <row r="4" spans="1:5" ht="18">
      <c r="A4" s="1"/>
    </row>
    <row r="6" spans="1:5" ht="18">
      <c r="B6" s="1" t="s">
        <v>1</v>
      </c>
    </row>
    <row r="7" spans="1:5" ht="18">
      <c r="B7" s="1" t="s">
        <v>2</v>
      </c>
    </row>
    <row r="9" spans="1:5" ht="15.75" thickBot="1"/>
    <row r="10" spans="1:5" ht="15.75" thickBot="1">
      <c r="A10" s="2" t="s">
        <v>3</v>
      </c>
      <c r="B10" s="3" t="s">
        <v>4</v>
      </c>
      <c r="C10" s="3" t="s">
        <v>5</v>
      </c>
      <c r="D10" s="4" t="s">
        <v>6</v>
      </c>
      <c r="E10" s="5"/>
    </row>
    <row r="11" spans="1:5">
      <c r="A11" s="6" t="s">
        <v>7</v>
      </c>
      <c r="B11" s="7"/>
      <c r="C11" s="7">
        <f>+[1]LICENCES!C57</f>
        <v>10050.499999999996</v>
      </c>
      <c r="D11" s="8"/>
    </row>
    <row r="12" spans="1:5">
      <c r="A12" s="9" t="s">
        <v>8</v>
      </c>
      <c r="B12" s="10">
        <v>4180</v>
      </c>
      <c r="C12" s="10"/>
      <c r="D12" s="8"/>
    </row>
    <row r="13" spans="1:5">
      <c r="A13" s="11" t="s">
        <v>9</v>
      </c>
      <c r="B13" s="12">
        <f>+[1]COTISATIONS!D52</f>
        <v>29170.44</v>
      </c>
      <c r="C13" s="13">
        <f>+[1]COTISATIONS!C44</f>
        <v>108.4</v>
      </c>
      <c r="D13" s="8"/>
    </row>
    <row r="14" spans="1:5">
      <c r="A14" s="11" t="s">
        <v>10</v>
      </c>
      <c r="B14" s="12"/>
      <c r="C14" s="13">
        <f>+[1]LICENCES!C60</f>
        <v>200</v>
      </c>
      <c r="D14" s="8"/>
    </row>
    <row r="15" spans="1:5">
      <c r="A15" s="11" t="s">
        <v>11</v>
      </c>
      <c r="B15" s="12"/>
      <c r="C15" s="12">
        <f>+[1]LICENCES!C59</f>
        <v>1936</v>
      </c>
      <c r="D15" s="8"/>
    </row>
    <row r="16" spans="1:5" ht="15.75" thickBot="1">
      <c r="A16" s="14" t="s">
        <v>12</v>
      </c>
      <c r="B16" s="15">
        <f>SUM(B11:B15)</f>
        <v>33350.44</v>
      </c>
      <c r="C16" s="15">
        <f>SUM(C11:C15)</f>
        <v>12294.899999999996</v>
      </c>
      <c r="D16" s="16">
        <f>+B16-C16</f>
        <v>21055.540000000008</v>
      </c>
    </row>
    <row r="17" spans="1:5">
      <c r="A17" s="6" t="s">
        <v>13</v>
      </c>
      <c r="B17" s="7"/>
      <c r="C17" s="7">
        <f>+'[1]SALAIRE + FRAIS DE DEPLACEMENTS'!C38</f>
        <v>11184.56</v>
      </c>
      <c r="D17" s="17"/>
    </row>
    <row r="18" spans="1:5">
      <c r="A18" s="9" t="s">
        <v>14</v>
      </c>
      <c r="B18" s="10"/>
      <c r="C18" s="10">
        <f>+'[1]SALAIRE + FRAIS DE DEPLACEMENTS'!C43</f>
        <v>10592.78</v>
      </c>
      <c r="D18" s="18"/>
    </row>
    <row r="19" spans="1:5">
      <c r="A19" s="11" t="s">
        <v>15</v>
      </c>
      <c r="B19" s="13"/>
      <c r="C19" s="12">
        <f>+'[1]CHARGES SOCIALES'!C41</f>
        <v>3252.0300000000007</v>
      </c>
      <c r="D19" s="8"/>
    </row>
    <row r="20" spans="1:5" ht="15.75" thickBot="1">
      <c r="A20" s="14" t="s">
        <v>12</v>
      </c>
      <c r="B20" s="15">
        <f>SUM(B17:B19)</f>
        <v>0</v>
      </c>
      <c r="C20" s="15">
        <f>SUM(C17:C19)</f>
        <v>25029.370000000003</v>
      </c>
      <c r="D20" s="16">
        <f>+B20-C20</f>
        <v>-25029.370000000003</v>
      </c>
      <c r="E20" s="19"/>
    </row>
    <row r="21" spans="1:5">
      <c r="A21" s="6" t="s">
        <v>16</v>
      </c>
      <c r="B21" s="20">
        <f>+[1]SUBVENTIONS!D11</f>
        <v>3100</v>
      </c>
      <c r="C21" s="21"/>
      <c r="D21" s="17"/>
    </row>
    <row r="22" spans="1:5">
      <c r="A22" s="22" t="s">
        <v>17</v>
      </c>
      <c r="B22" s="23">
        <f>+[1]SUBVENTIONS!D12</f>
        <v>400</v>
      </c>
      <c r="C22" s="24"/>
      <c r="D22" s="25"/>
    </row>
    <row r="23" spans="1:5" ht="15.75" thickBot="1">
      <c r="A23" s="14" t="s">
        <v>12</v>
      </c>
      <c r="B23" s="15">
        <v>3500</v>
      </c>
      <c r="C23" s="15"/>
      <c r="D23" s="16">
        <f>+B23</f>
        <v>3500</v>
      </c>
      <c r="E23" s="19"/>
    </row>
    <row r="24" spans="1:5">
      <c r="A24" s="26" t="s">
        <v>18</v>
      </c>
      <c r="B24" s="7"/>
      <c r="C24" s="27">
        <f>+[1]JUDO!C42</f>
        <v>1046.5</v>
      </c>
      <c r="D24" s="17"/>
    </row>
    <row r="25" spans="1:5">
      <c r="A25" s="28" t="s">
        <v>19</v>
      </c>
      <c r="C25" s="27">
        <f>+[1]JUDO!C35</f>
        <v>216</v>
      </c>
      <c r="D25" s="29"/>
    </row>
    <row r="26" spans="1:5">
      <c r="A26" s="28" t="s">
        <v>20</v>
      </c>
      <c r="B26" s="12">
        <f>+[1]JUDO!D11</f>
        <v>88</v>
      </c>
      <c r="C26" s="27">
        <f>+[1]JUDO!C10</f>
        <v>200</v>
      </c>
      <c r="D26" s="30"/>
    </row>
    <row r="27" spans="1:5" ht="15.75" thickBot="1">
      <c r="A27" s="31" t="s">
        <v>12</v>
      </c>
      <c r="B27" s="15">
        <f>SUM(B24:B26)</f>
        <v>88</v>
      </c>
      <c r="C27" s="15">
        <f>SUM(C24:C26)</f>
        <v>1462.5</v>
      </c>
      <c r="D27" s="16">
        <f t="shared" ref="D27:D32" si="0">+B27-C27</f>
        <v>-1374.5</v>
      </c>
      <c r="E27" s="19"/>
    </row>
    <row r="28" spans="1:5">
      <c r="A28" s="32" t="s">
        <v>21</v>
      </c>
      <c r="B28" s="33">
        <f>+[1]STAGES!D53</f>
        <v>125</v>
      </c>
      <c r="C28" s="34">
        <f>+[1]STAGES!C53</f>
        <v>465.82000000000005</v>
      </c>
      <c r="D28" s="35">
        <f t="shared" si="0"/>
        <v>-340.82000000000005</v>
      </c>
      <c r="E28" s="19"/>
    </row>
    <row r="29" spans="1:5">
      <c r="A29" s="9" t="s">
        <v>22</v>
      </c>
      <c r="B29" s="12">
        <f>+[1]STAGES!D19</f>
        <v>105</v>
      </c>
      <c r="C29" s="27">
        <f>+[1]STAGES!C31</f>
        <v>396.84000000000003</v>
      </c>
      <c r="D29" s="18">
        <f t="shared" si="0"/>
        <v>-291.84000000000003</v>
      </c>
    </row>
    <row r="30" spans="1:5">
      <c r="A30" s="28" t="s">
        <v>23</v>
      </c>
      <c r="B30" s="12">
        <f>+[1]STAGES!D47</f>
        <v>887</v>
      </c>
      <c r="C30" s="27">
        <f>+[1]STAGES!C47</f>
        <v>1218.58</v>
      </c>
      <c r="D30" s="18">
        <f t="shared" si="0"/>
        <v>-331.57999999999993</v>
      </c>
    </row>
    <row r="31" spans="1:5">
      <c r="A31" s="28" t="s">
        <v>24</v>
      </c>
      <c r="B31" s="12">
        <f>+[1]STAGES!D15</f>
        <v>150</v>
      </c>
      <c r="C31" s="27">
        <f>+[1]STAGES!C15</f>
        <v>422.99</v>
      </c>
      <c r="D31" s="12">
        <f t="shared" si="0"/>
        <v>-272.99</v>
      </c>
    </row>
    <row r="32" spans="1:5" ht="15.75" thickBot="1">
      <c r="A32" s="14" t="s">
        <v>12</v>
      </c>
      <c r="B32" s="15">
        <f>SUM(B29:B31)</f>
        <v>1142</v>
      </c>
      <c r="C32" s="15">
        <f>SUM(C29:C31)</f>
        <v>2038.41</v>
      </c>
      <c r="D32" s="16">
        <f t="shared" si="0"/>
        <v>-896.41000000000008</v>
      </c>
      <c r="E32" s="19"/>
    </row>
    <row r="33" spans="1:5">
      <c r="A33" s="26" t="s">
        <v>25</v>
      </c>
      <c r="B33" s="10">
        <f>+[1]MANIFESTATIONS!D38</f>
        <v>2250</v>
      </c>
      <c r="C33" s="10"/>
      <c r="D33" s="17"/>
    </row>
    <row r="34" spans="1:5">
      <c r="A34" s="11" t="s">
        <v>26</v>
      </c>
      <c r="B34" s="12"/>
      <c r="C34" s="12">
        <f>+[1]MANIFESTATIONS!C35</f>
        <v>1895.0800000000004</v>
      </c>
      <c r="D34" s="8"/>
    </row>
    <row r="35" spans="1:5" ht="15.75" thickBot="1">
      <c r="A35" s="14" t="s">
        <v>12</v>
      </c>
      <c r="B35" s="15">
        <v>2307</v>
      </c>
      <c r="C35" s="15">
        <f>+C34</f>
        <v>1895.0800000000004</v>
      </c>
      <c r="D35" s="16">
        <f>+B35-C35</f>
        <v>411.91999999999962</v>
      </c>
      <c r="E35" s="19"/>
    </row>
    <row r="36" spans="1:5">
      <c r="A36" s="6" t="s">
        <v>27</v>
      </c>
      <c r="B36" s="12"/>
      <c r="C36" s="36">
        <f>+'[1]ACHATS FOURNITURES'!C12</f>
        <v>858.53000000000009</v>
      </c>
      <c r="D36" s="8"/>
    </row>
    <row r="37" spans="1:5">
      <c r="A37" s="22" t="s">
        <v>28</v>
      </c>
      <c r="B37" s="37"/>
      <c r="C37" s="38">
        <f>+'[1]ACHATS FOURNITURES'!C53</f>
        <v>345.17</v>
      </c>
      <c r="D37" s="8"/>
    </row>
    <row r="38" spans="1:5">
      <c r="A38" s="39" t="s">
        <v>29</v>
      </c>
      <c r="B38" s="37"/>
      <c r="C38" s="38">
        <v>52.47</v>
      </c>
      <c r="D38" s="8"/>
    </row>
    <row r="39" spans="1:5" ht="15.75" thickBot="1">
      <c r="A39" s="40" t="s">
        <v>12</v>
      </c>
      <c r="B39" s="41"/>
      <c r="C39" s="42">
        <f>SUM(C36:C38)</f>
        <v>1256.17</v>
      </c>
      <c r="D39" s="16">
        <f>+B39-C39</f>
        <v>-1256.17</v>
      </c>
      <c r="E39" s="43"/>
    </row>
    <row r="40" spans="1:5" ht="15.75" thickBot="1">
      <c r="A40" s="44"/>
      <c r="B40" s="45"/>
      <c r="C40" s="44"/>
      <c r="D40" s="46"/>
    </row>
    <row r="41" spans="1:5" ht="15.75" thickBot="1">
      <c r="A41" s="47" t="s">
        <v>30</v>
      </c>
      <c r="B41" s="48">
        <v>6500</v>
      </c>
      <c r="C41" s="49"/>
      <c r="D41" s="46">
        <f>B41-C41</f>
        <v>6500</v>
      </c>
    </row>
    <row r="42" spans="1:5" ht="15.75" thickBot="1">
      <c r="A42" s="50" t="s">
        <v>31</v>
      </c>
      <c r="B42" s="51">
        <f>+B41+B39+B35+B32+B27+B23+B20+B16</f>
        <v>46887.44</v>
      </c>
      <c r="C42" s="51">
        <f>+C41+C39+C35+C32+C27+C23+C20+C16</f>
        <v>43976.43</v>
      </c>
      <c r="D42" s="52">
        <f>+D41+D39+D35+D32+D27+D23+D20+D16</f>
        <v>2911.0100000000057</v>
      </c>
      <c r="E42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</dc:creator>
  <cp:lastModifiedBy>Mélanie</cp:lastModifiedBy>
  <dcterms:created xsi:type="dcterms:W3CDTF">2019-10-19T09:46:31Z</dcterms:created>
  <dcterms:modified xsi:type="dcterms:W3CDTF">2019-10-19T09:47:33Z</dcterms:modified>
</cp:coreProperties>
</file>